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<sst xmlns="http://schemas.openxmlformats.org/spreadsheetml/2006/main" count="39" uniqueCount="38">
  <si>
    <t xml:space="preserve">    雁峰区2025年年初预算收入情况表</t>
  </si>
  <si>
    <t>单位:万元</t>
  </si>
  <si>
    <t>项    目</t>
  </si>
  <si>
    <t>区级一般公共预算收入</t>
  </si>
  <si>
    <t>备注</t>
  </si>
  <si>
    <t>预计</t>
  </si>
  <si>
    <t>上年</t>
  </si>
  <si>
    <t>与上年同</t>
  </si>
  <si>
    <t>完成数</t>
  </si>
  <si>
    <r>
      <rPr>
        <b/>
        <sz val="14"/>
        <color rgb="FF000000"/>
        <rFont val="仿宋_GB2312"/>
        <charset val="134"/>
      </rPr>
      <t>12月</t>
    </r>
    <r>
      <rPr>
        <b/>
        <sz val="14"/>
        <rFont val="仿宋_GB2312"/>
        <charset val="134"/>
      </rPr>
      <t>底数</t>
    </r>
  </si>
  <si>
    <t>期增减数</t>
  </si>
  <si>
    <t>期增长%</t>
  </si>
  <si>
    <t>小计</t>
  </si>
  <si>
    <t>共享收入</t>
  </si>
  <si>
    <t xml:space="preserve">   增值税</t>
  </si>
  <si>
    <t>其中：出口退税</t>
  </si>
  <si>
    <t xml:space="preserve">   企业所得税</t>
  </si>
  <si>
    <t xml:space="preserve">   个人所得税</t>
  </si>
  <si>
    <t>资源税</t>
  </si>
  <si>
    <t>城市维护建设税</t>
  </si>
  <si>
    <t>房产税</t>
  </si>
  <si>
    <t xml:space="preserve">   印花税</t>
  </si>
  <si>
    <t>城镇土地使用税</t>
  </si>
  <si>
    <t>土地增值税</t>
  </si>
  <si>
    <t>核减不可比因素区级2344万</t>
  </si>
  <si>
    <t>车船使用和牌照税</t>
  </si>
  <si>
    <t>含应入库车船税1958万</t>
  </si>
  <si>
    <t>环保税</t>
  </si>
  <si>
    <t>其他税收</t>
  </si>
  <si>
    <t>教育费附加</t>
  </si>
  <si>
    <t>区级固定收入</t>
  </si>
  <si>
    <t>行政性收费收入</t>
  </si>
  <si>
    <t>罚没收入</t>
  </si>
  <si>
    <t>核减不可比因素1473万</t>
  </si>
  <si>
    <t>耕地占用税</t>
  </si>
  <si>
    <t>国有资产有偿收入</t>
  </si>
  <si>
    <t>其中：利息收入</t>
  </si>
  <si>
    <t>其他收入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</si>
</sst>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#,##0_);[Red]\(#,##0\)"/>
    <numFmt numFmtId="178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28"/>
      <name val="仿宋_GB2312"/>
      <charset val="134"/>
    </font>
    <font>
      <sz val="14"/>
      <name val="仿宋_GB2312"/>
      <charset val="134"/>
    </font>
    <font>
      <sz val="14"/>
      <name val="楷体_GB2312"/>
      <charset val="134"/>
    </font>
    <font>
      <b/>
      <sz val="14"/>
      <name val="仿宋_GB2312"/>
      <charset val="134"/>
    </font>
    <font>
      <b/>
      <sz val="14"/>
      <name val="宋体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" fontId="4" fillId="0" borderId="0" xfId="0" applyNumberFormat="1" applyFont="1" applyFill="1" applyAlignment="1" applyProtection="1">
      <alignment horizontal="center" vertical="center" wrapText="1"/>
      <protection locked="0"/>
    </xf>
    <xf numFmtId="1" fontId="5" fillId="0" borderId="0" xfId="0" applyNumberFormat="1" applyFont="1" applyFill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6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 applyProtection="1">
      <alignment horizontal="center" vertical="center"/>
    </xf>
    <xf numFmtId="178" fontId="8" fillId="0" borderId="2" xfId="0" applyNumberFormat="1" applyFont="1" applyFill="1" applyBorder="1" applyAlignment="1"/>
    <xf numFmtId="177" fontId="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/>
    <xf numFmtId="0" fontId="5" fillId="0" borderId="5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177" fontId="9" fillId="0" borderId="2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177" fontId="7" fillId="0" borderId="5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 applyProtection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workbookViewId="0">
      <selection activeCell="A1" sqref="$A1:$XFD1048576"/>
    </sheetView>
  </sheetViews>
  <sheetFormatPr defaultColWidth="9" defaultRowHeight="18.75" outlineLevelCol="5"/>
  <cols>
    <col min="1" max="1" width="23.575" style="1" customWidth="1"/>
    <col min="2" max="5" width="15" style="3" customWidth="1"/>
    <col min="6" max="6" width="20.3083333333333" style="4" customWidth="1"/>
    <col min="7" max="221" width="9" style="1" customWidth="1"/>
    <col min="222" max="16384" width="9" style="1"/>
  </cols>
  <sheetData>
    <row r="1" s="1" customFormat="1" ht="86" customHeight="1" spans="1:6">
      <c r="A1" s="5" t="s">
        <v>0</v>
      </c>
      <c r="B1" s="5"/>
      <c r="C1" s="5"/>
      <c r="D1" s="5"/>
      <c r="E1" s="5"/>
      <c r="F1" s="6"/>
    </row>
    <row r="2" s="1" customFormat="1" ht="44" customHeight="1" spans="1:6">
      <c r="A2" s="7"/>
      <c r="B2" s="8"/>
      <c r="C2" s="9"/>
      <c r="D2" s="10"/>
      <c r="E2" s="11"/>
      <c r="F2" s="12" t="s">
        <v>1</v>
      </c>
    </row>
    <row r="3" s="2" customFormat="1" ht="37" customHeight="1" spans="1:6">
      <c r="A3" s="13" t="s">
        <v>2</v>
      </c>
      <c r="B3" s="14" t="s">
        <v>3</v>
      </c>
      <c r="C3" s="14"/>
      <c r="D3" s="14"/>
      <c r="E3" s="14"/>
      <c r="F3" s="14" t="s">
        <v>4</v>
      </c>
    </row>
    <row r="4" s="2" customFormat="1" ht="37" customHeight="1" spans="1:6">
      <c r="A4" s="15"/>
      <c r="B4" s="16" t="s">
        <v>5</v>
      </c>
      <c r="C4" s="17" t="s">
        <v>6</v>
      </c>
      <c r="D4" s="17" t="s">
        <v>7</v>
      </c>
      <c r="E4" s="17" t="s">
        <v>7</v>
      </c>
      <c r="F4" s="14"/>
    </row>
    <row r="5" s="2" customFormat="1" ht="37" customHeight="1" spans="1:6">
      <c r="A5" s="18"/>
      <c r="B5" s="16" t="s">
        <v>8</v>
      </c>
      <c r="C5" s="17" t="s">
        <v>9</v>
      </c>
      <c r="D5" s="17" t="s">
        <v>10</v>
      </c>
      <c r="E5" s="17" t="s">
        <v>11</v>
      </c>
      <c r="F5" s="19"/>
    </row>
    <row r="6" s="2" customFormat="1" ht="37" customHeight="1" spans="1:6">
      <c r="A6" s="20" t="s">
        <v>12</v>
      </c>
      <c r="B6" s="21">
        <f>B7+B22</f>
        <v>32058.926399598</v>
      </c>
      <c r="C6" s="21">
        <f>C7+C22</f>
        <v>30974.113262</v>
      </c>
      <c r="D6" s="22">
        <f t="shared" ref="D6:D8" si="0">B6-C6</f>
        <v>1084.813137598</v>
      </c>
      <c r="E6" s="23">
        <v>0.0350232185316143</v>
      </c>
      <c r="F6" s="24"/>
    </row>
    <row r="7" s="2" customFormat="1" ht="37" customHeight="1" spans="1:6">
      <c r="A7" s="20" t="s">
        <v>13</v>
      </c>
      <c r="B7" s="25">
        <f>SUM(B8:B21)-B9</f>
        <v>28515.964024</v>
      </c>
      <c r="C7" s="25">
        <f>SUM(C8:C21)-C9</f>
        <v>26160.763644</v>
      </c>
      <c r="D7" s="22">
        <f t="shared" si="0"/>
        <v>2355.20038000001</v>
      </c>
      <c r="E7" s="23">
        <v>0.0900279675337446</v>
      </c>
      <c r="F7" s="24"/>
    </row>
    <row r="8" s="1" customFormat="1" ht="37" customHeight="1" spans="1:6">
      <c r="A8" s="26" t="s">
        <v>14</v>
      </c>
      <c r="B8" s="27">
        <f>C8*(1+10%)-178-80+5-2+210+20</f>
        <v>10831.296</v>
      </c>
      <c r="C8" s="27">
        <v>9869.36</v>
      </c>
      <c r="D8" s="28">
        <f t="shared" si="0"/>
        <v>961.936000000002</v>
      </c>
      <c r="E8" s="29">
        <v>0.0974669076819572</v>
      </c>
      <c r="F8" s="30"/>
    </row>
    <row r="9" s="1" customFormat="1" ht="37" hidden="1" customHeight="1" spans="1:6">
      <c r="A9" s="26" t="s">
        <v>15</v>
      </c>
      <c r="B9" s="27"/>
      <c r="C9" s="27"/>
      <c r="D9" s="28"/>
      <c r="E9" s="29"/>
      <c r="F9" s="30"/>
    </row>
    <row r="10" s="1" customFormat="1" ht="37" customHeight="1" spans="1:6">
      <c r="A10" s="31" t="s">
        <v>16</v>
      </c>
      <c r="B10" s="27">
        <f>C10*(1+7.8%)+2</f>
        <v>2285.72144</v>
      </c>
      <c r="C10" s="27">
        <v>2118.48</v>
      </c>
      <c r="D10" s="28">
        <v>168</v>
      </c>
      <c r="E10" s="29">
        <v>0.0789440731090215</v>
      </c>
      <c r="F10" s="30"/>
    </row>
    <row r="11" s="1" customFormat="1" ht="37" customHeight="1" spans="1:6">
      <c r="A11" s="26" t="s">
        <v>17</v>
      </c>
      <c r="B11" s="27">
        <f>C11*(1+8%)-5</f>
        <v>1198.336</v>
      </c>
      <c r="C11" s="27">
        <v>1114.2</v>
      </c>
      <c r="D11" s="28">
        <f t="shared" ref="D11:D17" si="1">B11-C11</f>
        <v>84.1360000000002</v>
      </c>
      <c r="E11" s="29">
        <v>0.0755124753186142</v>
      </c>
      <c r="F11" s="30"/>
    </row>
    <row r="12" s="1" customFormat="1" ht="37" customHeight="1" spans="1:6">
      <c r="A12" s="26" t="s">
        <v>18</v>
      </c>
      <c r="B12" s="27">
        <f>C12*(1)</f>
        <v>0.023644</v>
      </c>
      <c r="C12" s="27">
        <v>0.023644</v>
      </c>
      <c r="D12" s="28">
        <f t="shared" si="1"/>
        <v>0</v>
      </c>
      <c r="E12" s="29">
        <v>0</v>
      </c>
      <c r="F12" s="30"/>
    </row>
    <row r="13" s="1" customFormat="1" ht="37" customHeight="1" spans="1:6">
      <c r="A13" s="31" t="s">
        <v>19</v>
      </c>
      <c r="B13" s="27">
        <f t="shared" ref="B13:B17" si="2">C13*(1+9%)</f>
        <v>1610.0172</v>
      </c>
      <c r="C13" s="27">
        <v>1477.08</v>
      </c>
      <c r="D13" s="28">
        <f t="shared" si="1"/>
        <v>132.9372</v>
      </c>
      <c r="E13" s="29">
        <v>0.09</v>
      </c>
      <c r="F13" s="30"/>
    </row>
    <row r="14" s="1" customFormat="1" ht="37" customHeight="1" spans="1:6">
      <c r="A14" s="26" t="s">
        <v>20</v>
      </c>
      <c r="B14" s="27">
        <f>C14*(1+9.3%)</f>
        <v>1712.70914</v>
      </c>
      <c r="C14" s="27">
        <v>1566.98</v>
      </c>
      <c r="D14" s="28">
        <f t="shared" si="1"/>
        <v>145.72914</v>
      </c>
      <c r="E14" s="29">
        <v>0.093</v>
      </c>
      <c r="F14" s="32"/>
    </row>
    <row r="15" s="1" customFormat="1" ht="37" customHeight="1" spans="1:6">
      <c r="A15" s="26" t="s">
        <v>21</v>
      </c>
      <c r="B15" s="27">
        <f t="shared" si="2"/>
        <v>1652.331</v>
      </c>
      <c r="C15" s="27">
        <v>1515.9</v>
      </c>
      <c r="D15" s="28">
        <f t="shared" si="1"/>
        <v>136.431</v>
      </c>
      <c r="E15" s="29">
        <v>0.09</v>
      </c>
      <c r="F15" s="32"/>
    </row>
    <row r="16" s="1" customFormat="1" ht="37" customHeight="1" spans="1:6">
      <c r="A16" s="31" t="s">
        <v>22</v>
      </c>
      <c r="B16" s="27">
        <f>C16*(1+8%)</f>
        <v>3277.5084</v>
      </c>
      <c r="C16" s="27">
        <v>3034.73</v>
      </c>
      <c r="D16" s="28">
        <f t="shared" si="1"/>
        <v>242.7784</v>
      </c>
      <c r="E16" s="29">
        <v>0.08</v>
      </c>
      <c r="F16" s="32"/>
    </row>
    <row r="17" s="1" customFormat="1" ht="37" customHeight="1" spans="1:6">
      <c r="A17" s="31" t="s">
        <v>23</v>
      </c>
      <c r="B17" s="27">
        <f t="shared" si="2"/>
        <v>1143.0939</v>
      </c>
      <c r="C17" s="27">
        <f>3392.71-2344</f>
        <v>1048.71</v>
      </c>
      <c r="D17" s="28">
        <f t="shared" si="1"/>
        <v>94.3839</v>
      </c>
      <c r="E17" s="29">
        <v>0.09</v>
      </c>
      <c r="F17" s="32" t="s">
        <v>24</v>
      </c>
    </row>
    <row r="18" s="1" customFormat="1" ht="37" customHeight="1" spans="1:6">
      <c r="A18" s="31" t="s">
        <v>25</v>
      </c>
      <c r="B18" s="27">
        <f>C18*(1+8%)+7+0.55</f>
        <v>4074.4628</v>
      </c>
      <c r="C18" s="27">
        <f>1807.66+1958</f>
        <v>3765.66</v>
      </c>
      <c r="D18" s="28">
        <v>308</v>
      </c>
      <c r="E18" s="29">
        <v>0.0820049606177934</v>
      </c>
      <c r="F18" s="32" t="s">
        <v>26</v>
      </c>
    </row>
    <row r="19" s="1" customFormat="1" ht="37" customHeight="1" spans="1:6">
      <c r="A19" s="31" t="s">
        <v>27</v>
      </c>
      <c r="B19" s="27">
        <f>C19*(1+9%)</f>
        <v>40.7224</v>
      </c>
      <c r="C19" s="27">
        <v>37.36</v>
      </c>
      <c r="D19" s="28">
        <v>4</v>
      </c>
      <c r="E19" s="29">
        <v>0.09</v>
      </c>
      <c r="F19" s="33"/>
    </row>
    <row r="20" s="1" customFormat="1" ht="37" customHeight="1" spans="1:6">
      <c r="A20" s="31" t="s">
        <v>28</v>
      </c>
      <c r="B20" s="34">
        <v>0</v>
      </c>
      <c r="C20" s="34">
        <v>0.59</v>
      </c>
      <c r="D20" s="35">
        <f t="shared" ref="D20:D28" si="3">B20-C20</f>
        <v>-0.59</v>
      </c>
      <c r="E20" s="36">
        <v>-1</v>
      </c>
      <c r="F20" s="30"/>
    </row>
    <row r="21" s="1" customFormat="1" ht="37" customHeight="1" spans="1:6">
      <c r="A21" s="31" t="s">
        <v>29</v>
      </c>
      <c r="B21" s="27">
        <f>C21*(1+9%)-7+30</f>
        <v>689.7421</v>
      </c>
      <c r="C21" s="27">
        <v>611.69</v>
      </c>
      <c r="D21" s="28">
        <f t="shared" si="3"/>
        <v>78.0521000000001</v>
      </c>
      <c r="E21" s="29">
        <v>0.127600745475649</v>
      </c>
      <c r="F21" s="33"/>
    </row>
    <row r="22" s="2" customFormat="1" ht="37" customHeight="1" spans="1:6">
      <c r="A22" s="20" t="s">
        <v>30</v>
      </c>
      <c r="B22" s="37">
        <f>B23+B24+B25+B26+B28</f>
        <v>3542.962375598</v>
      </c>
      <c r="C22" s="37">
        <f>C23+C24+C25+C26+C28</f>
        <v>4813.349618</v>
      </c>
      <c r="D22" s="22">
        <f t="shared" si="3"/>
        <v>-1270.387242402</v>
      </c>
      <c r="E22" s="23">
        <v>-0.263929974596331</v>
      </c>
      <c r="F22" s="38"/>
    </row>
    <row r="23" s="1" customFormat="1" ht="37" customHeight="1" spans="1:6">
      <c r="A23" s="31" t="s">
        <v>31</v>
      </c>
      <c r="B23" s="27">
        <f>C23*(1-27%)+26-10-193-200+525+51-0.27</f>
        <v>1367.4927624</v>
      </c>
      <c r="C23" s="27">
        <v>1601.04488</v>
      </c>
      <c r="D23" s="28">
        <f t="shared" si="3"/>
        <v>-233.5521176</v>
      </c>
      <c r="E23" s="29">
        <v>-0.145874809955359</v>
      </c>
      <c r="F23" s="33"/>
    </row>
    <row r="24" s="1" customFormat="1" ht="37" customHeight="1" spans="1:6">
      <c r="A24" s="39" t="s">
        <v>32</v>
      </c>
      <c r="B24" s="27">
        <f>C24*(1-37.3%)+100-243-0.17</f>
        <v>1407.498557438</v>
      </c>
      <c r="C24" s="27">
        <f>3946.155594-1473</f>
        <v>2473.155594</v>
      </c>
      <c r="D24" s="28">
        <f t="shared" si="3"/>
        <v>-1065.657036562</v>
      </c>
      <c r="E24" s="29">
        <v>-0.430889604822009</v>
      </c>
      <c r="F24" s="32" t="s">
        <v>33</v>
      </c>
    </row>
    <row r="25" s="1" customFormat="1" ht="37" customHeight="1" spans="1:6">
      <c r="A25" s="40" t="s">
        <v>34</v>
      </c>
      <c r="B25" s="27">
        <f>C25*(1+3%)+5+243-125-50</f>
        <v>365.96250036</v>
      </c>
      <c r="C25" s="27">
        <v>284.429612</v>
      </c>
      <c r="D25" s="28">
        <f t="shared" si="3"/>
        <v>81.53288836</v>
      </c>
      <c r="E25" s="29">
        <v>0.286654008303467</v>
      </c>
      <c r="F25" s="32"/>
    </row>
    <row r="26" s="1" customFormat="1" ht="37" customHeight="1" spans="1:6">
      <c r="A26" s="31" t="s">
        <v>35</v>
      </c>
      <c r="B26" s="27">
        <f>C26*(1-0.05)-30.4</f>
        <v>393.5085554</v>
      </c>
      <c r="C26" s="27">
        <v>446.219532</v>
      </c>
      <c r="D26" s="28">
        <f t="shared" si="3"/>
        <v>-52.7109766</v>
      </c>
      <c r="E26" s="29">
        <v>-0.118127900775083</v>
      </c>
      <c r="F26" s="41"/>
    </row>
    <row r="27" s="1" customFormat="1" ht="37" customHeight="1" spans="1:6">
      <c r="A27" s="31" t="s">
        <v>36</v>
      </c>
      <c r="B27" s="27">
        <f>C27*(1)</f>
        <v>30.312392</v>
      </c>
      <c r="C27" s="27">
        <v>30.312392</v>
      </c>
      <c r="D27" s="28">
        <f t="shared" si="3"/>
        <v>0</v>
      </c>
      <c r="E27" s="29">
        <v>0</v>
      </c>
      <c r="F27" s="30"/>
    </row>
    <row r="28" s="1" customFormat="1" ht="37" customHeight="1" spans="1:6">
      <c r="A28" s="31" t="s">
        <v>37</v>
      </c>
      <c r="B28" s="27">
        <f>C28*(1)</f>
        <v>8.5</v>
      </c>
      <c r="C28" s="27">
        <v>8.5</v>
      </c>
      <c r="D28" s="28">
        <f t="shared" si="3"/>
        <v>0</v>
      </c>
      <c r="E28" s="29">
        <v>0</v>
      </c>
      <c r="F28" s="30"/>
    </row>
    <row r="29" s="1" customFormat="1" spans="2:6">
      <c r="B29" s="3"/>
      <c r="C29" s="3"/>
      <c r="D29" s="3"/>
      <c r="E29" s="3"/>
      <c r="F29" s="4"/>
    </row>
    <row r="30" s="1" customFormat="1" spans="2:6">
      <c r="B30" s="3"/>
      <c r="C30" s="3"/>
      <c r="D30" s="3"/>
      <c r="E30" s="3"/>
      <c r="F30" s="4"/>
    </row>
  </sheetData>
  <mergeCells count="4">
    <mergeCell ref="A1:F1"/>
    <mergeCell ref="B3:E3"/>
    <mergeCell ref="A3:A5"/>
    <mergeCell ref="F3:F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2022-08-19T03:16:00Z</dcterms:created>
  <dcterms:modified xsi:type="dcterms:W3CDTF">2025-05-19T01:19:44Z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CA9DDBA2CCC84AFCADA0C0033CAD44C0</vt:lpwstr>
  </property>
  <property fmtid="{D5CDD505-2E9C-101B-9397-08002B2CF9AE}" pid="3" name="KSOProductBuildVer">
    <vt:lpwstr>2052-12.1.0.21171</vt:lpwstr>
  </property>
</Properties>
</file>